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640" windowHeight="9780"/>
  </bookViews>
  <sheets>
    <sheet name="Sheet1" sheetId="1" r:id="rId1"/>
  </sheets>
  <definedNames>
    <definedName name="السادسة">#REF!</definedName>
  </definedNames>
  <calcPr calcId="124519"/>
</workbook>
</file>

<file path=xl/calcChain.xml><?xml version="1.0" encoding="utf-8"?>
<calcChain xmlns="http://schemas.openxmlformats.org/spreadsheetml/2006/main">
  <c r="E57" i="1"/>
  <c r="J56"/>
  <c r="J57"/>
  <c r="J58"/>
  <c r="J59"/>
  <c r="J60"/>
  <c r="J61"/>
  <c r="J55"/>
  <c r="H55"/>
  <c r="H57"/>
  <c r="H56"/>
  <c r="H58"/>
  <c r="H59"/>
  <c r="H60"/>
  <c r="H61"/>
  <c r="A49"/>
  <c r="A48"/>
  <c r="A47"/>
  <c r="A46"/>
  <c r="A45"/>
  <c r="A50"/>
  <c r="D60"/>
  <c r="D59"/>
  <c r="D58"/>
  <c r="D57"/>
  <c r="D56"/>
  <c r="D55"/>
  <c r="D61"/>
  <c r="G48"/>
  <c r="E58" s="1"/>
  <c r="G47"/>
  <c r="G46"/>
  <c r="E56" s="1"/>
  <c r="G45"/>
  <c r="E55" s="1"/>
  <c r="A51"/>
  <c r="C16"/>
  <c r="D16" s="1"/>
  <c r="B50" s="1"/>
  <c r="E50" s="1"/>
  <c r="G50" s="1"/>
  <c r="E60" s="1"/>
  <c r="C15"/>
  <c r="D15" s="1"/>
  <c r="B49" s="1"/>
  <c r="E49" s="1"/>
  <c r="G49" s="1"/>
  <c r="E59" s="1"/>
  <c r="C14"/>
  <c r="D14" s="1"/>
  <c r="B48" s="1"/>
  <c r="E48" s="1"/>
  <c r="C13"/>
  <c r="D13" s="1"/>
  <c r="B47" s="1"/>
  <c r="E47" s="1"/>
  <c r="C12"/>
  <c r="D12" s="1"/>
  <c r="B46" s="1"/>
  <c r="E46" s="1"/>
  <c r="C11"/>
  <c r="D11" s="1"/>
  <c r="B45" s="1"/>
  <c r="E45" s="1"/>
  <c r="C17"/>
  <c r="D17" s="1"/>
  <c r="B51" s="1"/>
  <c r="E51" s="1"/>
  <c r="G51" s="1"/>
  <c r="E61" s="1"/>
  <c r="C32"/>
  <c r="D32" s="1"/>
  <c r="C31"/>
  <c r="C30"/>
  <c r="D30" s="1"/>
  <c r="C29"/>
  <c r="D29" s="1"/>
  <c r="C28"/>
  <c r="D28" s="1"/>
  <c r="C27"/>
  <c r="D27" s="1"/>
  <c r="C33"/>
  <c r="D33" s="1"/>
  <c r="D31"/>
</calcChain>
</file>

<file path=xl/sharedStrings.xml><?xml version="1.0" encoding="utf-8"?>
<sst xmlns="http://schemas.openxmlformats.org/spreadsheetml/2006/main" count="81" uniqueCount="61">
  <si>
    <t>طبقا لقرار رئيس الوزراء ٢٢ لسنة ٢٠١٤ ومنشور وزير المالية ١لسنة ٢٠١٤</t>
  </si>
  <si>
    <t>اسس حساب علاوة الحد الادنى للأجور</t>
  </si>
  <si>
    <t>اولا حساب اساسى الدرجة عند بداية التعيين</t>
  </si>
  <si>
    <t>قيمة المكافأة المقطوعة</t>
  </si>
  <si>
    <t>رابعا حساب مكمل النسبة</t>
  </si>
  <si>
    <t>خامسا حساب قيمة مكمل النسبة</t>
  </si>
  <si>
    <t>سادسا حساب علاوة الحد الادنى للأجور</t>
  </si>
  <si>
    <t>حساب علاوة الحد الادنى للأجور</t>
  </si>
  <si>
    <t>اساسى الدرجة عند التعين = بداية مربوط الدرجة + ( بداية المربوط × 265% + 66 جنيها علاوتين الحد الادنى )</t>
  </si>
  <si>
    <t>اساسى المرتب لمعين على الدرجة الثالثة = 48.00 + 48.00×265% + 66.00 = 241.20</t>
  </si>
  <si>
    <t>اساسى المرتب لمعين على الدرجة السادسة = 35.00 + 35.00×265% + 66.00 = 193.75</t>
  </si>
  <si>
    <t>الدرجة المالية</t>
  </si>
  <si>
    <t>بداية مربوط الدرجة</t>
  </si>
  <si>
    <t>الاساسى عند بداية التعين</t>
  </si>
  <si>
    <t>نسبة قيمة المكافأة المقطوعة</t>
  </si>
  <si>
    <t>السادسة</t>
  </si>
  <si>
    <t>الخامسة</t>
  </si>
  <si>
    <t>الرابعة</t>
  </si>
  <si>
    <t>الثالثة</t>
  </si>
  <si>
    <t>الثانية</t>
  </si>
  <si>
    <t>الاولى</t>
  </si>
  <si>
    <t>مديرعام</t>
  </si>
  <si>
    <t>وفقا للدرجات المالية التالية</t>
  </si>
  <si>
    <t xml:space="preserve">جملة العلاوات المضمومة  </t>
  </si>
  <si>
    <t xml:space="preserve">اولا :- الحوافز وتتمثل فى جملة العناصر التالية </t>
  </si>
  <si>
    <t>حوافز عادية 25% + ح. إثابه 50% + ح. جهود 92% = 167%</t>
  </si>
  <si>
    <t>المتوسط الشهرى للمكافاة = الاساسى ×10÷12</t>
  </si>
  <si>
    <t>نسبة المكافأة المقطوعة " % " = قيمة المكافأة الشهرية ÷ أساسى الدرجة عند بداية التعيين</t>
  </si>
  <si>
    <t>وفقا للجدول التالى</t>
  </si>
  <si>
    <t xml:space="preserve">جملة  البند اولا ( 167% ) + ( البند ثانيا 83% ) =  250%  </t>
  </si>
  <si>
    <t>مثال موظف معين بتاريخ 2014/1/1</t>
  </si>
  <si>
    <t xml:space="preserve">  جملة مايحصل عليه الموظف من حوافزومكافات</t>
  </si>
  <si>
    <t>ثالثا :- المكافأة على ان يتم تحويل تلك المكافأة المقطوعة الى نسبة من بداية الاجر " طالما تأخذ صفة العمومية "</t>
  </si>
  <si>
    <t xml:space="preserve">هو الفرق بين نسبة الــ 400% المقررة بقرار السيد رئيس الوزراء وجملة مايحصل علية الموظف فعليا بالبندين ثانيا وثالثا ( 400% - 250% ) = 150% </t>
  </si>
  <si>
    <t>قيمة مكمل النسبة = اساسى الدرجة عند بداية التعيين " بالبند اولا "× مكمل النسبة الفعلية " بالبند رابعا "</t>
  </si>
  <si>
    <t>مثال معين على الدرجة الثالثة = 241.20 × 150% = 361.80 بحد اقصى 340.00</t>
  </si>
  <si>
    <t>مثال معين على الدرجة السادسة = 193.75 × 150% = 291.00 تقريبا بحد اقصى 291.00</t>
  </si>
  <si>
    <t>يتم مقارنة قيمة الحد الاقصى للعلاوة الوارده بقرار السيد رئيس الوزراء لكل درجة ماليه وقيمة مكمل النسبة ايهما أقل وفقا للجدول التالى</t>
  </si>
  <si>
    <t>نسبة مايحصل عليه الموظف فعليا</t>
  </si>
  <si>
    <t>مكمل النسبة</t>
  </si>
  <si>
    <t>قيمةمكمل النسبة ضرب العمود 2 × العمود 4</t>
  </si>
  <si>
    <t xml:space="preserve">علاوة الحد الادنى المستحقه مع مقارنة العمودين 5 و 6 ايهما اقل </t>
  </si>
  <si>
    <t>حسب ماورد بالقرار من امثله فعلية</t>
  </si>
  <si>
    <t xml:space="preserve">الخلاصة </t>
  </si>
  <si>
    <t>الحد الاقصى للدرجة المالية وفقا لما ورد بالقرار</t>
  </si>
  <si>
    <t>الاساسى × 2013/7/1 بحد اقصى لكل درجة</t>
  </si>
  <si>
    <t>المستحق صرفة</t>
  </si>
  <si>
    <t>النسبة المئوية المستحقة بحد اقصى وفقا لكل درجة</t>
  </si>
  <si>
    <t>اكبرمن اويساوى 291 = 291</t>
  </si>
  <si>
    <t>اكبرمن اويساوى 385 = 307</t>
  </si>
  <si>
    <t>اكبرمن اويساوى 340 = 340</t>
  </si>
  <si>
    <t>اكبرمن اويساوى 400 = 300</t>
  </si>
  <si>
    <t>اكبرمن اويساوى 510 = 255</t>
  </si>
  <si>
    <t>اكبرمن اويساوى 680 = 170</t>
  </si>
  <si>
    <t xml:space="preserve">ثانيا حساب  جملة النسب التى يحصل عليها الموظف  </t>
  </si>
  <si>
    <t>اكبرمن اويساوى 296 = 296</t>
  </si>
  <si>
    <t xml:space="preserve"> يتم حساب علاوة الحد الادنى كنسبة مئوية من اساسيات السادة العاملين فى 2013/7/1 لتتوافق مع الحدود القصوى لكل درجة ماليه حسب ماورد بالقرار</t>
  </si>
  <si>
    <t>المعادلة طبقا لما ورد بالقرارمع مطابقتها بأساسى المرتبات فى 2013/7/1</t>
  </si>
  <si>
    <t>الحدود القصوى لكل درجة مالية ومايقابلها من اساسيات المرتب فى 2013/7/1</t>
  </si>
  <si>
    <t>وبالتالى كل من لم يصل اساسى مرتبة للفئة المقابلة بالعمود B55 فكلا على حسب اساسيه</t>
  </si>
  <si>
    <t>تم بحمدالله وتوفيقة - تحياتى للجميع -وليد مجاهد</t>
  </si>
</sst>
</file>

<file path=xl/styles.xml><?xml version="1.0" encoding="utf-8"?>
<styleSheet xmlns="http://schemas.openxmlformats.org/spreadsheetml/2006/main">
  <fonts count="10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4"/>
      <color theme="1"/>
      <name val="Times New Roman"/>
      <family val="1"/>
      <scheme val="major"/>
    </font>
    <font>
      <b/>
      <sz val="16"/>
      <color theme="1"/>
      <name val="Times New Roman"/>
      <family val="1"/>
      <scheme val="major"/>
    </font>
    <font>
      <b/>
      <sz val="14"/>
      <color theme="0" tint="-0.249977111117893"/>
      <name val="Times New Roman"/>
      <family val="1"/>
      <scheme val="major"/>
    </font>
    <font>
      <b/>
      <sz val="14"/>
      <color theme="0" tint="-0.499984740745262"/>
      <name val="Times New Roman"/>
      <family val="1"/>
      <scheme val="major"/>
    </font>
    <font>
      <b/>
      <sz val="16"/>
      <color theme="0" tint="-0.499984740745262"/>
      <name val="Times New Roman"/>
      <family val="1"/>
      <scheme val="major"/>
    </font>
    <font>
      <b/>
      <sz val="16"/>
      <color theme="0" tint="-0.249977111117893"/>
      <name val="Times New Roman"/>
      <family val="1"/>
      <scheme val="major"/>
    </font>
    <font>
      <b/>
      <sz val="14"/>
      <color theme="0" tint="-0.34998626667073579"/>
      <name val="Times New Roman"/>
      <family val="1"/>
      <scheme val="major"/>
    </font>
    <font>
      <b/>
      <sz val="16"/>
      <color theme="0" tint="-0.34998626667073579"/>
      <name val="Times New Roman"/>
      <family val="1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gradientFill type="path" left="0.5" right="0.5" top="0.5" bottom="0.5">
        <stop position="0">
          <color theme="8" tint="-0.49803155613879818"/>
        </stop>
        <stop position="1">
          <color theme="1"/>
        </stop>
      </gradientFill>
    </fill>
    <fill>
      <patternFill patternType="solid">
        <fgColor theme="8" tint="0.39997558519241921"/>
        <bgColor indexed="64"/>
      </patternFill>
    </fill>
    <fill>
      <patternFill patternType="solid">
        <fgColor rgb="FF002060"/>
        <bgColor indexed="64"/>
      </patternFill>
    </fill>
    <fill>
      <gradientFill degree="135">
        <stop position="0">
          <color theme="5" tint="-0.25098422193060094"/>
        </stop>
        <stop position="1">
          <color theme="1"/>
        </stop>
      </gradientFill>
    </fill>
    <fill>
      <gradientFill type="path" left="0.5" right="0.5" top="0.5" bottom="0.5">
        <stop position="0">
          <color theme="2" tint="-0.74901577806939912"/>
        </stop>
        <stop position="1">
          <color theme="1"/>
        </stop>
      </gradientFill>
    </fill>
    <fill>
      <gradientFill type="path" left="0.5" right="0.5" top="0.5" bottom="0.5">
        <stop position="0">
          <color rgb="FF002060"/>
        </stop>
        <stop position="1">
          <color theme="1"/>
        </stop>
      </gradient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2" fontId="3" fillId="0" borderId="0" xfId="0" applyNumberFormat="1" applyFont="1"/>
    <xf numFmtId="9" fontId="3" fillId="0" borderId="0" xfId="1" applyFont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9" fontId="3" fillId="3" borderId="0" xfId="1" applyFont="1" applyFill="1"/>
    <xf numFmtId="2" fontId="5" fillId="6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2" fillId="7" borderId="0" xfId="0" applyFont="1" applyFill="1"/>
    <xf numFmtId="2" fontId="3" fillId="7" borderId="0" xfId="0" applyNumberFormat="1" applyFont="1" applyFill="1"/>
    <xf numFmtId="2" fontId="2" fillId="0" borderId="0" xfId="0" applyNumberFormat="1" applyFont="1"/>
    <xf numFmtId="1" fontId="6" fillId="6" borderId="0" xfId="0" applyNumberFormat="1" applyFont="1" applyFill="1" applyAlignment="1">
      <alignment horizontal="center" vertical="center" wrapText="1"/>
    </xf>
    <xf numFmtId="1" fontId="3" fillId="0" borderId="0" xfId="0" applyNumberFormat="1" applyFont="1"/>
    <xf numFmtId="2" fontId="3" fillId="2" borderId="0" xfId="0" applyNumberFormat="1" applyFont="1" applyFill="1"/>
    <xf numFmtId="2" fontId="6" fillId="5" borderId="0" xfId="0" applyNumberFormat="1" applyFont="1" applyFill="1"/>
    <xf numFmtId="2" fontId="7" fillId="8" borderId="0" xfId="0" applyNumberFormat="1" applyFont="1" applyFill="1"/>
    <xf numFmtId="2" fontId="8" fillId="9" borderId="0" xfId="0" applyNumberFormat="1" applyFont="1" applyFill="1" applyAlignment="1">
      <alignment horizontal="center" vertical="center" wrapText="1"/>
    </xf>
    <xf numFmtId="1" fontId="9" fillId="9" borderId="0" xfId="0" applyNumberFormat="1" applyFont="1" applyFill="1" applyAlignment="1">
      <alignment horizontal="center" vertical="center" wrapText="1"/>
    </xf>
    <xf numFmtId="2" fontId="9" fillId="9" borderId="0" xfId="0" applyNumberFormat="1" applyFont="1" applyFill="1"/>
    <xf numFmtId="0" fontId="8" fillId="11" borderId="0" xfId="0" applyFont="1" applyFill="1"/>
    <xf numFmtId="0" fontId="2" fillId="7" borderId="0" xfId="0" applyFont="1" applyFill="1" applyAlignment="1">
      <alignment horizontal="center"/>
    </xf>
    <xf numFmtId="0" fontId="8" fillId="10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11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2"/>
  <sheetViews>
    <sheetView rightToLeft="1" tabSelected="1" workbookViewId="0"/>
  </sheetViews>
  <sheetFormatPr defaultColWidth="15.625" defaultRowHeight="18.75"/>
  <cols>
    <col min="1" max="4" width="15.625" style="1"/>
    <col min="5" max="5" width="17.75" style="1" bestFit="1" customWidth="1"/>
    <col min="6" max="7" width="15.625" style="1"/>
    <col min="9" max="16384" width="15.625" style="1"/>
  </cols>
  <sheetData>
    <row r="1" spans="1:11">
      <c r="A1" s="1" t="s">
        <v>7</v>
      </c>
      <c r="H1" s="1"/>
    </row>
    <row r="2" spans="1:11">
      <c r="A2" s="1" t="s">
        <v>0</v>
      </c>
      <c r="H2" s="1"/>
    </row>
    <row r="3" spans="1:11">
      <c r="A3" s="1" t="s">
        <v>1</v>
      </c>
      <c r="H3" s="1"/>
    </row>
    <row r="4" spans="1:11">
      <c r="A4" s="1" t="s">
        <v>2</v>
      </c>
      <c r="H4" s="1"/>
    </row>
    <row r="5" spans="1:11">
      <c r="A5" s="1" t="s">
        <v>8</v>
      </c>
      <c r="H5" s="1"/>
    </row>
    <row r="6" spans="1:11">
      <c r="A6" s="1" t="s">
        <v>30</v>
      </c>
      <c r="H6" s="1"/>
    </row>
    <row r="7" spans="1:11">
      <c r="A7" s="1" t="s">
        <v>9</v>
      </c>
      <c r="H7" s="1"/>
    </row>
    <row r="8" spans="1:11">
      <c r="A8" s="1" t="s">
        <v>10</v>
      </c>
      <c r="H8" s="1"/>
    </row>
    <row r="9" spans="1:11">
      <c r="A9" s="23" t="s">
        <v>22</v>
      </c>
      <c r="B9" s="23"/>
      <c r="C9" s="23"/>
      <c r="D9" s="23"/>
      <c r="H9" s="1"/>
    </row>
    <row r="10" spans="1:11" s="10" customFormat="1" ht="37.5">
      <c r="A10" s="8" t="s">
        <v>11</v>
      </c>
      <c r="B10" s="8" t="s">
        <v>12</v>
      </c>
      <c r="C10" s="8" t="s">
        <v>23</v>
      </c>
      <c r="D10" s="8" t="s">
        <v>13</v>
      </c>
      <c r="E10" s="9"/>
      <c r="F10" s="9"/>
      <c r="G10" s="9"/>
      <c r="H10" s="9"/>
      <c r="K10" s="9"/>
    </row>
    <row r="11" spans="1:11" ht="20.25">
      <c r="A11" s="8" t="s">
        <v>21</v>
      </c>
      <c r="B11" s="2">
        <v>125</v>
      </c>
      <c r="C11" s="2">
        <f>B11*265%+66</f>
        <v>397.25</v>
      </c>
      <c r="D11" s="2">
        <f>SUM(B11:C11)</f>
        <v>522.25</v>
      </c>
      <c r="E11" s="2"/>
      <c r="F11" s="2"/>
      <c r="G11" s="2"/>
      <c r="H11" s="3"/>
    </row>
    <row r="12" spans="1:11" ht="20.25">
      <c r="A12" s="8" t="s">
        <v>20</v>
      </c>
      <c r="B12" s="2">
        <v>95</v>
      </c>
      <c r="C12" s="2">
        <f>B12*265%+66</f>
        <v>317.75</v>
      </c>
      <c r="D12" s="2">
        <f>SUM(B12:C12)</f>
        <v>412.75</v>
      </c>
      <c r="E12" s="2"/>
      <c r="F12" s="2"/>
      <c r="G12" s="2"/>
      <c r="H12" s="3"/>
    </row>
    <row r="13" spans="1:11" ht="20.25">
      <c r="A13" s="8" t="s">
        <v>19</v>
      </c>
      <c r="B13" s="2">
        <v>70</v>
      </c>
      <c r="C13" s="2">
        <f>B13*265%+66</f>
        <v>251.5</v>
      </c>
      <c r="D13" s="2">
        <f>SUM(B13:C13)</f>
        <v>321.5</v>
      </c>
      <c r="E13" s="2"/>
      <c r="F13" s="2"/>
      <c r="G13" s="2"/>
      <c r="H13" s="3"/>
    </row>
    <row r="14" spans="1:11" ht="20.25">
      <c r="A14" s="8" t="s">
        <v>18</v>
      </c>
      <c r="B14" s="2">
        <v>48</v>
      </c>
      <c r="C14" s="2">
        <f>B14*265%+66</f>
        <v>193.2</v>
      </c>
      <c r="D14" s="12">
        <f>SUM(B14:C14)</f>
        <v>241.2</v>
      </c>
      <c r="E14" s="2"/>
      <c r="F14" s="2"/>
      <c r="G14" s="2"/>
      <c r="H14" s="3"/>
    </row>
    <row r="15" spans="1:11" ht="20.25">
      <c r="A15" s="8" t="s">
        <v>17</v>
      </c>
      <c r="B15" s="2">
        <v>38</v>
      </c>
      <c r="C15" s="2">
        <f>B15*265%+66</f>
        <v>166.7</v>
      </c>
      <c r="D15" s="2">
        <f>SUM(B15:C15)</f>
        <v>204.7</v>
      </c>
      <c r="E15" s="2"/>
      <c r="F15" s="2"/>
      <c r="G15" s="2"/>
      <c r="H15" s="3"/>
    </row>
    <row r="16" spans="1:11" ht="20.25">
      <c r="A16" s="8" t="s">
        <v>16</v>
      </c>
      <c r="B16" s="2">
        <v>36</v>
      </c>
      <c r="C16" s="2">
        <f t="shared" ref="C16" si="0">B16*265%+66</f>
        <v>161.39999999999998</v>
      </c>
      <c r="D16" s="2">
        <f t="shared" ref="D16" si="1">SUM(B16:C16)</f>
        <v>197.39999999999998</v>
      </c>
      <c r="E16" s="2"/>
      <c r="F16" s="2"/>
      <c r="G16" s="2"/>
      <c r="H16" s="3"/>
    </row>
    <row r="17" spans="1:11" ht="20.25">
      <c r="A17" s="8" t="s">
        <v>15</v>
      </c>
      <c r="B17" s="2">
        <v>35</v>
      </c>
      <c r="C17" s="2">
        <f>B17*265%+66</f>
        <v>158.75</v>
      </c>
      <c r="D17" s="12">
        <f>SUM(B17:C17)</f>
        <v>193.75</v>
      </c>
      <c r="E17" s="2"/>
      <c r="F17" s="2"/>
      <c r="G17" s="2"/>
      <c r="H17" s="3"/>
    </row>
    <row r="18" spans="1:11">
      <c r="A18" s="4" t="s">
        <v>54</v>
      </c>
      <c r="B18" s="4"/>
      <c r="C18" s="4"/>
      <c r="D18" s="4"/>
      <c r="H18" s="1"/>
    </row>
    <row r="19" spans="1:11">
      <c r="A19" s="1" t="s">
        <v>31</v>
      </c>
      <c r="H19" s="1"/>
    </row>
    <row r="20" spans="1:11">
      <c r="A20" s="1" t="s">
        <v>24</v>
      </c>
      <c r="H20" s="1"/>
    </row>
    <row r="21" spans="1:11">
      <c r="A21" s="1" t="s">
        <v>25</v>
      </c>
      <c r="D21" s="5"/>
      <c r="H21" s="1"/>
    </row>
    <row r="22" spans="1:11">
      <c r="A22" s="4" t="s">
        <v>32</v>
      </c>
      <c r="B22" s="4"/>
      <c r="C22" s="4"/>
      <c r="D22" s="4"/>
      <c r="E22" s="4"/>
      <c r="F22" s="4"/>
      <c r="H22" s="1"/>
    </row>
    <row r="23" spans="1:11">
      <c r="A23" s="1" t="s">
        <v>26</v>
      </c>
      <c r="H23" s="1"/>
    </row>
    <row r="24" spans="1:11">
      <c r="A24" s="1" t="s">
        <v>27</v>
      </c>
      <c r="H24" s="1"/>
    </row>
    <row r="25" spans="1:11">
      <c r="A25" s="1" t="s">
        <v>28</v>
      </c>
      <c r="H25" s="1"/>
    </row>
    <row r="26" spans="1:11" s="10" customFormat="1" ht="37.5">
      <c r="A26" s="8" t="s">
        <v>11</v>
      </c>
      <c r="B26" s="8" t="s">
        <v>13</v>
      </c>
      <c r="C26" s="8" t="s">
        <v>3</v>
      </c>
      <c r="D26" s="8" t="s">
        <v>14</v>
      </c>
      <c r="E26" s="9"/>
      <c r="F26" s="9"/>
      <c r="G26" s="9"/>
      <c r="H26" s="9"/>
      <c r="K26" s="9"/>
    </row>
    <row r="27" spans="1:11" ht="20.25">
      <c r="A27" s="2" t="s">
        <v>21</v>
      </c>
      <c r="B27" s="2">
        <v>522.25</v>
      </c>
      <c r="C27" s="2">
        <f>TRUNC(B27*10/12,2)</f>
        <v>435.2</v>
      </c>
      <c r="D27" s="7">
        <f>C27/B27</f>
        <v>0.83331737673528006</v>
      </c>
      <c r="E27" s="3"/>
      <c r="F27" s="2"/>
      <c r="G27" s="2"/>
      <c r="H27" s="3"/>
      <c r="K27" s="2"/>
    </row>
    <row r="28" spans="1:11" ht="20.25">
      <c r="A28" s="2" t="s">
        <v>20</v>
      </c>
      <c r="B28" s="2">
        <v>412.75</v>
      </c>
      <c r="C28" s="2">
        <f>TRUNC(B28*10/12,2)</f>
        <v>343.95</v>
      </c>
      <c r="D28" s="7">
        <f>C28/B28</f>
        <v>0.83331314354936403</v>
      </c>
      <c r="E28" s="3"/>
      <c r="F28" s="2"/>
      <c r="G28" s="2"/>
      <c r="H28" s="3"/>
      <c r="K28" s="2"/>
    </row>
    <row r="29" spans="1:11" ht="20.25">
      <c r="A29" s="2" t="s">
        <v>19</v>
      </c>
      <c r="B29" s="2">
        <v>321.5</v>
      </c>
      <c r="C29" s="2">
        <f>TRUNC(B29*10/12,2)</f>
        <v>267.91000000000003</v>
      </c>
      <c r="D29" s="7">
        <f>C29/B29</f>
        <v>0.83331259720062212</v>
      </c>
      <c r="E29" s="3"/>
      <c r="F29" s="2"/>
      <c r="G29" s="2"/>
      <c r="H29" s="3"/>
      <c r="K29" s="2"/>
    </row>
    <row r="30" spans="1:11" ht="20.25">
      <c r="A30" s="2" t="s">
        <v>18</v>
      </c>
      <c r="B30" s="2">
        <v>241.2</v>
      </c>
      <c r="C30" s="2">
        <f>TRUNC(B30*10/12,2)</f>
        <v>201</v>
      </c>
      <c r="D30" s="7">
        <f>C30/B30</f>
        <v>0.83333333333333337</v>
      </c>
      <c r="E30" s="3"/>
      <c r="F30" s="2"/>
      <c r="G30" s="2"/>
      <c r="H30" s="3"/>
      <c r="K30" s="2"/>
    </row>
    <row r="31" spans="1:11" ht="20.25">
      <c r="A31" s="2" t="s">
        <v>17</v>
      </c>
      <c r="B31" s="2">
        <v>204.7</v>
      </c>
      <c r="C31" s="2">
        <f>TRUNC(B31*10/12,2)</f>
        <v>170.58</v>
      </c>
      <c r="D31" s="7">
        <f>C31/B31</f>
        <v>0.83331704934049844</v>
      </c>
      <c r="E31" s="3"/>
      <c r="F31" s="2"/>
      <c r="G31" s="2"/>
      <c r="H31" s="3"/>
      <c r="K31" s="2"/>
    </row>
    <row r="32" spans="1:11" ht="20.25">
      <c r="A32" s="2" t="s">
        <v>16</v>
      </c>
      <c r="B32" s="2">
        <v>197.39999999999998</v>
      </c>
      <c r="C32" s="2">
        <f t="shared" ref="C32" si="2">TRUNC(B32*10/12,2)</f>
        <v>164.5</v>
      </c>
      <c r="D32" s="7">
        <f t="shared" ref="D32" si="3">C32/B32</f>
        <v>0.83333333333333348</v>
      </c>
      <c r="E32" s="3"/>
      <c r="F32" s="2"/>
      <c r="G32" s="2"/>
      <c r="H32" s="3"/>
      <c r="K32" s="2"/>
    </row>
    <row r="33" spans="1:11" ht="20.25">
      <c r="A33" s="2" t="s">
        <v>15</v>
      </c>
      <c r="B33" s="2">
        <v>193.75</v>
      </c>
      <c r="C33" s="2">
        <f>TRUNC(B33*10/12,2)</f>
        <v>161.44999999999999</v>
      </c>
      <c r="D33" s="7">
        <f>C33/B33</f>
        <v>0.83329032258064506</v>
      </c>
      <c r="E33" s="3"/>
      <c r="F33" s="2"/>
      <c r="G33" s="2"/>
      <c r="H33" s="3"/>
      <c r="K33" s="2"/>
    </row>
    <row r="34" spans="1:11">
      <c r="A34" s="5" t="s">
        <v>29</v>
      </c>
      <c r="B34" s="5"/>
      <c r="C34" s="5"/>
      <c r="D34" s="5"/>
      <c r="H34" s="1"/>
    </row>
    <row r="35" spans="1:11">
      <c r="A35" s="4" t="s">
        <v>4</v>
      </c>
      <c r="B35" s="4"/>
      <c r="H35" s="1"/>
    </row>
    <row r="36" spans="1:11">
      <c r="A36" s="1" t="s">
        <v>33</v>
      </c>
      <c r="B36" s="11"/>
      <c r="F36" s="11"/>
      <c r="G36" s="11"/>
      <c r="H36" s="11"/>
    </row>
    <row r="37" spans="1:11">
      <c r="A37" s="4" t="s">
        <v>5</v>
      </c>
      <c r="B37" s="4"/>
      <c r="H37" s="1"/>
    </row>
    <row r="38" spans="1:11">
      <c r="A38" s="1" t="s">
        <v>34</v>
      </c>
      <c r="H38" s="1"/>
    </row>
    <row r="39" spans="1:11">
      <c r="A39" s="11" t="s">
        <v>35</v>
      </c>
      <c r="B39" s="11"/>
      <c r="C39" s="11"/>
      <c r="D39" s="6"/>
      <c r="E39" s="6"/>
      <c r="H39" s="1"/>
    </row>
    <row r="40" spans="1:11">
      <c r="A40" s="11" t="s">
        <v>36</v>
      </c>
      <c r="B40" s="11"/>
      <c r="C40" s="11"/>
      <c r="D40" s="6"/>
      <c r="E40" s="6"/>
      <c r="H40" s="1"/>
    </row>
    <row r="41" spans="1:11">
      <c r="A41" s="4" t="s">
        <v>6</v>
      </c>
      <c r="B41" s="4"/>
      <c r="H41" s="1"/>
    </row>
    <row r="42" spans="1:11">
      <c r="A42" s="1" t="s">
        <v>37</v>
      </c>
    </row>
    <row r="43" spans="1:11" ht="75">
      <c r="A43" s="8" t="s">
        <v>11</v>
      </c>
      <c r="B43" s="8" t="s">
        <v>13</v>
      </c>
      <c r="C43" s="8" t="s">
        <v>38</v>
      </c>
      <c r="D43" s="8" t="s">
        <v>39</v>
      </c>
      <c r="E43" s="8" t="s">
        <v>40</v>
      </c>
      <c r="F43" s="8" t="s">
        <v>44</v>
      </c>
      <c r="G43" s="19" t="s">
        <v>41</v>
      </c>
      <c r="H43" s="25" t="s">
        <v>42</v>
      </c>
    </row>
    <row r="44" spans="1:11" s="15" customFormat="1" ht="20.25">
      <c r="A44" s="14">
        <v>1</v>
      </c>
      <c r="B44" s="14">
        <v>2</v>
      </c>
      <c r="C44" s="14">
        <v>3</v>
      </c>
      <c r="D44" s="14">
        <v>4</v>
      </c>
      <c r="E44" s="14">
        <v>5</v>
      </c>
      <c r="F44" s="14">
        <v>6</v>
      </c>
      <c r="G44" s="20">
        <v>7</v>
      </c>
      <c r="H44" s="25"/>
    </row>
    <row r="45" spans="1:11" ht="20.25">
      <c r="A45" s="13" t="str">
        <f t="shared" ref="A45:A50" si="4">A27</f>
        <v>مديرعام</v>
      </c>
      <c r="B45" s="2">
        <f t="shared" ref="B45:B51" si="5">D11</f>
        <v>522.25</v>
      </c>
      <c r="C45" s="3">
        <v>2.5</v>
      </c>
      <c r="D45" s="3">
        <v>1.5</v>
      </c>
      <c r="E45" s="2">
        <f>TRUNC(B45*D45,2)</f>
        <v>783.37</v>
      </c>
      <c r="F45" s="16">
        <v>170</v>
      </c>
      <c r="G45" s="21">
        <f>F45</f>
        <v>170</v>
      </c>
    </row>
    <row r="46" spans="1:11" ht="20.25">
      <c r="A46" s="13" t="str">
        <f t="shared" si="4"/>
        <v>الاولى</v>
      </c>
      <c r="B46" s="2">
        <f t="shared" si="5"/>
        <v>412.75</v>
      </c>
      <c r="C46" s="3">
        <v>2.5</v>
      </c>
      <c r="D46" s="3">
        <v>1.5</v>
      </c>
      <c r="E46" s="2">
        <f>TRUNC(B46*D46,2)</f>
        <v>619.12</v>
      </c>
      <c r="F46" s="16">
        <v>255</v>
      </c>
      <c r="G46" s="21">
        <f>F46</f>
        <v>255</v>
      </c>
    </row>
    <row r="47" spans="1:11" ht="20.25">
      <c r="A47" s="13" t="str">
        <f t="shared" si="4"/>
        <v>الثانية</v>
      </c>
      <c r="B47" s="2">
        <f t="shared" si="5"/>
        <v>321.5</v>
      </c>
      <c r="C47" s="3">
        <v>2.5</v>
      </c>
      <c r="D47" s="3">
        <v>1.5</v>
      </c>
      <c r="E47" s="2">
        <f>TRUNC(B47*D47,2)</f>
        <v>482.25</v>
      </c>
      <c r="F47" s="16">
        <v>300</v>
      </c>
      <c r="G47" s="21">
        <f t="shared" ref="G47" si="6">F47</f>
        <v>300</v>
      </c>
    </row>
    <row r="48" spans="1:11" ht="20.25">
      <c r="A48" s="13" t="str">
        <f t="shared" si="4"/>
        <v>الثالثة</v>
      </c>
      <c r="B48" s="2">
        <f t="shared" si="5"/>
        <v>241.2</v>
      </c>
      <c r="C48" s="3">
        <v>2.5</v>
      </c>
      <c r="D48" s="3">
        <v>1.5</v>
      </c>
      <c r="E48" s="2">
        <f>TRUNC(B48*D48,2)</f>
        <v>361.8</v>
      </c>
      <c r="F48" s="16">
        <v>340</v>
      </c>
      <c r="G48" s="21">
        <f>F48</f>
        <v>340</v>
      </c>
      <c r="H48" s="18">
        <v>340</v>
      </c>
    </row>
    <row r="49" spans="1:10" ht="20.25">
      <c r="A49" s="13" t="str">
        <f t="shared" si="4"/>
        <v>الرابعة</v>
      </c>
      <c r="B49" s="2">
        <f t="shared" si="5"/>
        <v>204.7</v>
      </c>
      <c r="C49" s="3">
        <v>2.5</v>
      </c>
      <c r="D49" s="3">
        <v>1.5</v>
      </c>
      <c r="E49" s="17">
        <f>TRUNC(B49*D49,2)</f>
        <v>307.05</v>
      </c>
      <c r="F49" s="2">
        <v>385</v>
      </c>
      <c r="G49" s="21">
        <f>INT(E49)</f>
        <v>307</v>
      </c>
    </row>
    <row r="50" spans="1:10" ht="20.25">
      <c r="A50" s="13" t="str">
        <f t="shared" si="4"/>
        <v>الخامسة</v>
      </c>
      <c r="B50" s="2">
        <f t="shared" si="5"/>
        <v>197.39999999999998</v>
      </c>
      <c r="C50" s="3">
        <v>2.5</v>
      </c>
      <c r="D50" s="3">
        <v>1.5</v>
      </c>
      <c r="E50" s="17">
        <f t="shared" ref="E50" si="7">TRUNC(B50*D50,2)</f>
        <v>296.10000000000002</v>
      </c>
      <c r="F50" s="2">
        <v>400</v>
      </c>
      <c r="G50" s="21">
        <f>INT(E50)</f>
        <v>296</v>
      </c>
    </row>
    <row r="51" spans="1:10" ht="20.25">
      <c r="A51" s="13" t="str">
        <f t="shared" ref="A51" si="8">A33</f>
        <v>السادسة</v>
      </c>
      <c r="B51" s="2">
        <f t="shared" si="5"/>
        <v>193.75</v>
      </c>
      <c r="C51" s="3">
        <v>2.5</v>
      </c>
      <c r="D51" s="3">
        <v>1.5</v>
      </c>
      <c r="E51" s="17">
        <f>TRUNC(B51*D51,2)</f>
        <v>290.62</v>
      </c>
      <c r="F51" s="2">
        <v>400</v>
      </c>
      <c r="G51" s="21">
        <f>INT(E51)+1</f>
        <v>291</v>
      </c>
      <c r="H51" s="18">
        <v>291</v>
      </c>
    </row>
    <row r="52" spans="1:10">
      <c r="A52" s="23" t="s">
        <v>43</v>
      </c>
      <c r="B52" s="23"/>
      <c r="C52" s="23"/>
      <c r="D52" s="23"/>
      <c r="E52" s="23"/>
      <c r="F52" s="23"/>
      <c r="G52" s="23"/>
      <c r="H52" s="23"/>
    </row>
    <row r="53" spans="1:10">
      <c r="A53" s="1" t="s">
        <v>56</v>
      </c>
    </row>
    <row r="54" spans="1:10" ht="93.75">
      <c r="A54" s="8" t="s">
        <v>11</v>
      </c>
      <c r="B54" s="8" t="s">
        <v>45</v>
      </c>
      <c r="C54" s="8" t="s">
        <v>47</v>
      </c>
      <c r="D54" s="8" t="s">
        <v>46</v>
      </c>
      <c r="E54" s="19" t="s">
        <v>41</v>
      </c>
      <c r="F54" s="24" t="s">
        <v>58</v>
      </c>
      <c r="G54" s="24"/>
      <c r="H54" s="19" t="s">
        <v>57</v>
      </c>
      <c r="I54" s="24" t="s">
        <v>59</v>
      </c>
      <c r="J54" s="24"/>
    </row>
    <row r="55" spans="1:10" ht="20.25">
      <c r="A55" s="13" t="s">
        <v>21</v>
      </c>
      <c r="B55" s="2">
        <v>680</v>
      </c>
      <c r="C55" s="3">
        <v>0.25</v>
      </c>
      <c r="D55" s="2">
        <f>B55*C55</f>
        <v>170</v>
      </c>
      <c r="E55" s="21">
        <f t="shared" ref="E55:E61" si="9">INT(G45)</f>
        <v>170</v>
      </c>
      <c r="F55" s="26" t="s">
        <v>53</v>
      </c>
      <c r="G55" s="26"/>
      <c r="H55" s="21">
        <f>IF(AND(B55&gt;=680,A55="مديرعام"),170,IF(AND(B55&gt;=510,A55="الاولى"),255,IF(AND(B55&gt;=400,A55="الثانية"),300,IF(AND(B55&gt;=340,A55="الثالثة"),340,IF(AND(B55&gt;=307,A55="الرابعة"),307,IF(AND(B55&gt;=296,A55="الخامسة"),296,IF(AND(B55&gt;=291,A55="السادسة"),291,B55*C55)))))))</f>
        <v>170</v>
      </c>
      <c r="I55" s="2">
        <v>679</v>
      </c>
      <c r="J55" s="2">
        <f>IF(AND(I55&gt;=680,A55="مديرعام"),170,IF(AND(I55&gt;=510,A55="الاولى"),255,IF(AND(I55&gt;=400,A55="الثانية"),300,IF(AND(I55&gt;=340,A55="الثالثة"),340,IF(AND(I55&gt;=307,A55="الرابعة"),307,IF(AND(I55&gt;=296,A55="الخامسة"),296,IF(AND(I55&gt;=291,A55="السادسة"),291,I55*C55)))))))</f>
        <v>169.75</v>
      </c>
    </row>
    <row r="56" spans="1:10" ht="20.25">
      <c r="A56" s="13" t="s">
        <v>20</v>
      </c>
      <c r="B56" s="2">
        <v>510</v>
      </c>
      <c r="C56" s="3">
        <v>0.5</v>
      </c>
      <c r="D56" s="2">
        <f>B56*C56</f>
        <v>255</v>
      </c>
      <c r="E56" s="21">
        <f t="shared" si="9"/>
        <v>255</v>
      </c>
      <c r="F56" s="26" t="s">
        <v>52</v>
      </c>
      <c r="G56" s="26"/>
      <c r="H56" s="21">
        <f t="shared" ref="H56:H61" si="10">IF(AND(B56&gt;=680,A56="مديرعام"),170,IF(AND(B56&gt;=510,A56="الاولى"),255,IF(AND(B56&gt;=400,A56="الثانية"),300,IF(AND(B56&gt;=340,A56="الثالثة"),340,IF(AND(B56&gt;=307,A56="الرابعة"),307,IF(AND(B56&gt;=296,A56="الخامسة"),296,IF(AND(B56&gt;=291,A56="السادسة"),291,B56*C56)))))))</f>
        <v>255</v>
      </c>
      <c r="I56" s="2">
        <v>509</v>
      </c>
      <c r="J56" s="2">
        <f t="shared" ref="J56:J61" si="11">IF(AND(I56&gt;=680,A56="مديرعام"),170,IF(AND(I56&gt;=510,A56="الاولى"),255,IF(AND(I56&gt;=400,A56="الثانية"),300,IF(AND(I56&gt;=340,A56="الثالثة"),340,IF(AND(I56&gt;=307,A56="الرابعة"),307,IF(AND(I56&gt;=296,A56="الخامسة"),296,IF(AND(I56&gt;=291,A56="السادسة"),291,I56*C56)))))))</f>
        <v>254.5</v>
      </c>
    </row>
    <row r="57" spans="1:10" ht="20.25">
      <c r="A57" s="13" t="s">
        <v>19</v>
      </c>
      <c r="B57" s="2">
        <v>400</v>
      </c>
      <c r="C57" s="3">
        <v>0.75</v>
      </c>
      <c r="D57" s="2">
        <f>B57*C57</f>
        <v>300</v>
      </c>
      <c r="E57" s="21">
        <f t="shared" si="9"/>
        <v>300</v>
      </c>
      <c r="F57" s="26" t="s">
        <v>51</v>
      </c>
      <c r="G57" s="26"/>
      <c r="H57" s="21">
        <f>IF(AND(B57&gt;=680,A57="مديرعام"),170,IF(AND(B57&gt;=510,A57="الاولى"),255,IF(AND(B57&gt;=400,A57="الثانية"),300,IF(AND(B57&gt;=340,A57="الثالثة"),340,IF(AND(B57&gt;=307,A57="الرابعة"),307,IF(AND(B57&gt;=296,A57="الخامسة"),296,IF(AND(B57&gt;=291,A57="السادسة"),291,B57*C57)))))))</f>
        <v>300</v>
      </c>
      <c r="I57" s="2">
        <v>399</v>
      </c>
      <c r="J57" s="2">
        <f t="shared" si="11"/>
        <v>299.25</v>
      </c>
    </row>
    <row r="58" spans="1:10" ht="20.25">
      <c r="A58" s="13" t="s">
        <v>18</v>
      </c>
      <c r="B58" s="2">
        <v>340</v>
      </c>
      <c r="C58" s="3">
        <v>1</v>
      </c>
      <c r="D58" s="2">
        <f>B58*C58</f>
        <v>340</v>
      </c>
      <c r="E58" s="21">
        <f t="shared" si="9"/>
        <v>340</v>
      </c>
      <c r="F58" s="26" t="s">
        <v>50</v>
      </c>
      <c r="G58" s="26"/>
      <c r="H58" s="18">
        <f t="shared" si="10"/>
        <v>340</v>
      </c>
      <c r="I58" s="2">
        <v>339</v>
      </c>
      <c r="J58" s="2">
        <f t="shared" si="11"/>
        <v>339</v>
      </c>
    </row>
    <row r="59" spans="1:10" ht="20.25">
      <c r="A59" s="13" t="s">
        <v>17</v>
      </c>
      <c r="B59" s="2">
        <v>307</v>
      </c>
      <c r="C59" s="3">
        <v>1</v>
      </c>
      <c r="D59" s="2">
        <f>B59*C59</f>
        <v>307</v>
      </c>
      <c r="E59" s="21">
        <f t="shared" si="9"/>
        <v>307</v>
      </c>
      <c r="F59" s="26" t="s">
        <v>49</v>
      </c>
      <c r="G59" s="26"/>
      <c r="H59" s="21">
        <f t="shared" si="10"/>
        <v>307</v>
      </c>
      <c r="I59" s="2">
        <v>306</v>
      </c>
      <c r="J59" s="2">
        <f t="shared" si="11"/>
        <v>306</v>
      </c>
    </row>
    <row r="60" spans="1:10" ht="20.25">
      <c r="A60" s="13" t="s">
        <v>16</v>
      </c>
      <c r="B60" s="2">
        <v>296</v>
      </c>
      <c r="C60" s="3">
        <v>1</v>
      </c>
      <c r="D60" s="2">
        <f t="shared" ref="D60" si="12">B60*C60</f>
        <v>296</v>
      </c>
      <c r="E60" s="21">
        <f t="shared" si="9"/>
        <v>296</v>
      </c>
      <c r="F60" s="26" t="s">
        <v>55</v>
      </c>
      <c r="G60" s="26"/>
      <c r="H60" s="21">
        <f t="shared" si="10"/>
        <v>296</v>
      </c>
      <c r="I60" s="2">
        <v>295</v>
      </c>
      <c r="J60" s="2">
        <f t="shared" si="11"/>
        <v>295</v>
      </c>
    </row>
    <row r="61" spans="1:10" ht="20.25">
      <c r="A61" s="13" t="s">
        <v>15</v>
      </c>
      <c r="B61" s="2">
        <v>291</v>
      </c>
      <c r="C61" s="3">
        <v>1</v>
      </c>
      <c r="D61" s="2">
        <f>B61*C61</f>
        <v>291</v>
      </c>
      <c r="E61" s="21">
        <f t="shared" si="9"/>
        <v>291</v>
      </c>
      <c r="F61" s="26" t="s">
        <v>48</v>
      </c>
      <c r="G61" s="26"/>
      <c r="H61" s="18">
        <f t="shared" si="10"/>
        <v>291</v>
      </c>
      <c r="I61" s="2">
        <v>290</v>
      </c>
      <c r="J61" s="2">
        <f t="shared" si="11"/>
        <v>290</v>
      </c>
    </row>
    <row r="62" spans="1:10" s="22" customFormat="1" ht="20.100000000000001" customHeight="1">
      <c r="A62" s="27" t="s">
        <v>60</v>
      </c>
      <c r="B62" s="27"/>
      <c r="C62" s="27"/>
      <c r="D62" s="27"/>
      <c r="E62" s="27"/>
      <c r="F62" s="27"/>
      <c r="G62" s="27"/>
      <c r="H62" s="27"/>
      <c r="I62" s="27"/>
      <c r="J62" s="27"/>
    </row>
  </sheetData>
  <mergeCells count="13">
    <mergeCell ref="I54:J54"/>
    <mergeCell ref="A62:J62"/>
    <mergeCell ref="F57:G57"/>
    <mergeCell ref="F56:G56"/>
    <mergeCell ref="F55:G55"/>
    <mergeCell ref="A9:D9"/>
    <mergeCell ref="A52:H52"/>
    <mergeCell ref="F54:G54"/>
    <mergeCell ref="H43:H44"/>
    <mergeCell ref="F61:G61"/>
    <mergeCell ref="F60:G60"/>
    <mergeCell ref="F59:G59"/>
    <mergeCell ref="F58:G58"/>
  </mergeCells>
  <dataValidations count="1">
    <dataValidation type="list" allowBlank="1" showInputMessage="1" showErrorMessage="1" sqref="A55:A61">
      <formula1>السادسة</formula1>
    </dataValidation>
  </dataValidation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sssssssssss</dc:creator>
  <cp:lastModifiedBy>waleed</cp:lastModifiedBy>
  <dcterms:created xsi:type="dcterms:W3CDTF">2014-01-28T16:52:44Z</dcterms:created>
  <dcterms:modified xsi:type="dcterms:W3CDTF">2014-01-29T16:02:29Z</dcterms:modified>
</cp:coreProperties>
</file>